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depfs01\Downloads\nblumenthal\Downloads\"/>
    </mc:Choice>
  </mc:AlternateContent>
  <xr:revisionPtr revIDLastSave="0" documentId="8_{84306A4F-3E96-47EF-A94D-9C3D43BA4B89}"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Calculator" sheetId="1" r:id="rId1"/>
    <sheet name="Data" sheetId="2" r:id="rId2"/>
  </sheets>
  <definedNames>
    <definedName name="BADAType">Data!$A$4:$A$5</definedName>
    <definedName name="_xlnm.Print_Area" localSheetId="0">Calculator!$B$2:$E$37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1" l="1"/>
  <c r="B25" i="1" s="1"/>
  <c r="C26" i="1"/>
  <c r="B26" i="1" s="1"/>
  <c r="C24" i="1"/>
  <c r="B24" i="1" s="1"/>
  <c r="C23" i="1"/>
  <c r="C22" i="1"/>
  <c r="B22" i="1" s="1"/>
  <c r="C7" i="1"/>
  <c r="C8" i="1"/>
  <c r="C9" i="1"/>
  <c r="C10" i="1"/>
  <c r="C11" i="1"/>
  <c r="C12" i="1"/>
  <c r="C14" i="1" l="1"/>
  <c r="C27" i="1"/>
  <c r="C29" i="1" s="1"/>
  <c r="B23" i="1" l="1"/>
  <c r="B8" i="1" l="1"/>
  <c r="B11" i="1"/>
  <c r="B9" i="1"/>
  <c r="B10" i="1"/>
  <c r="B12" i="1" l="1"/>
  <c r="B7" i="1" l="1"/>
</calcChain>
</file>

<file path=xl/sharedStrings.xml><?xml version="1.0" encoding="utf-8"?>
<sst xmlns="http://schemas.openxmlformats.org/spreadsheetml/2006/main" count="18" uniqueCount="16">
  <si>
    <t xml:space="preserve"> Development Application Fee Calulator - Prospective</t>
  </si>
  <si>
    <r>
      <t>Cost of Construction / Development (</t>
    </r>
    <r>
      <rPr>
        <b/>
        <sz val="14"/>
        <color rgb="FFFF0000"/>
        <rFont val="Arial"/>
        <family val="2"/>
      </rPr>
      <t>excluding</t>
    </r>
    <r>
      <rPr>
        <b/>
        <sz val="14"/>
        <rFont val="Arial"/>
        <family val="2"/>
      </rPr>
      <t xml:space="preserve"> GST)</t>
    </r>
  </si>
  <si>
    <r>
      <rPr>
        <b/>
        <sz val="12"/>
        <rFont val="Calibri"/>
        <family val="2"/>
      </rPr>
      <t xml:space="preserve">← </t>
    </r>
    <r>
      <rPr>
        <b/>
        <sz val="12"/>
        <rFont val="Arial"/>
        <family val="2"/>
      </rPr>
      <t>Enter value of construction Excluding GST</t>
    </r>
  </si>
  <si>
    <t>.</t>
  </si>
  <si>
    <t>PLANNING DEVELOPMENT APPLICATION FEES</t>
  </si>
  <si>
    <t>equals</t>
  </si>
  <si>
    <t xml:space="preserve">Sub-Total (Planning) Fee  </t>
  </si>
  <si>
    <t xml:space="preserve"> Development Application Fee Calulator - Retrospective / Unauthorised Work </t>
  </si>
  <si>
    <r>
      <t>Cost of Construction / Development (</t>
    </r>
    <r>
      <rPr>
        <b/>
        <u/>
        <sz val="14"/>
        <color rgb="FFFF0000"/>
        <rFont val="Arial"/>
        <family val="2"/>
      </rPr>
      <t>excluding</t>
    </r>
    <r>
      <rPr>
        <b/>
        <sz val="14"/>
        <rFont val="Arial"/>
        <family val="2"/>
      </rPr>
      <t xml:space="preserve"> GST)</t>
    </r>
  </si>
  <si>
    <t>PLANNING DEVELOPMENT APPLICATION FEES - RETROSPECTIVE</t>
  </si>
  <si>
    <t>Retrospective penalty = 2 times standard fee</t>
  </si>
  <si>
    <t>Sub-Total (Retrospective Planning) Fee</t>
  </si>
  <si>
    <t>This Fee Calculator has been developed by the City of Nedlands to assist applicants in assessing fees associated Development Approval applications. Whilst the City of Nedlands believes that the Fee Calculator, if used correctly, will produce accurate results, it is provided "as is" and without any representation or warranty of any kind. The scales of fees used are set by legislation and may change from time to time. The City of Nedlands accepts no liability of any kind, you use of this calculator entirely at your own risk.</t>
  </si>
  <si>
    <t>Development Types</t>
  </si>
  <si>
    <t>Residential</t>
  </si>
  <si>
    <t>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</si>
</sst>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16" x14ac:knownFonts="1">
    <font>
      <sz val="10"/>
      <name val="Arial"/>
    </font>
    <font>
      <sz val="10"/>
      <name val="Arial"/>
      <family val="2"/>
    </font>
    <font>
      <sz val="8"/>
      <name val="Arial"/>
      <family val="2"/>
    </font>
    <font>
      <b/>
      <sz val="12"/>
      <name val="Arial"/>
      <family val="2"/>
    </font>
    <font>
      <sz val="12"/>
      <name val="Arial"/>
      <family val="2"/>
    </font>
    <font>
      <sz val="11"/>
      <name val="Arial"/>
      <family val="2"/>
    </font>
    <font>
      <b/>
      <sz val="10"/>
      <name val="Arial"/>
      <family val="2"/>
    </font>
    <font>
      <sz val="10"/>
      <color theme="0"/>
      <name val="Arial"/>
      <family val="2"/>
    </font>
    <font>
      <b/>
      <sz val="12"/>
      <name val="Calibri"/>
      <family val="2"/>
    </font>
    <font>
      <b/>
      <sz val="11"/>
      <name val="Arial"/>
      <family val="2"/>
    </font>
    <font>
      <b/>
      <sz val="14"/>
      <color theme="0"/>
      <name val="Arial"/>
      <family val="2"/>
    </font>
    <font>
      <b/>
      <sz val="22"/>
      <color theme="0"/>
      <name val="Arial"/>
      <family val="2"/>
    </font>
    <font>
      <b/>
      <sz val="14"/>
      <color rgb="FFFF0000"/>
      <name val="Arial"/>
      <family val="2"/>
    </font>
    <font>
      <b/>
      <sz val="14"/>
      <name val="Arial"/>
      <family val="2"/>
    </font>
    <font>
      <b/>
      <u/>
      <sz val="14"/>
      <color rgb="FFFF0000"/>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39997558519241921"/>
        <bgColor indexed="64"/>
      </patternFill>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0" fontId="6" fillId="0" borderId="0" xfId="0" applyFont="1"/>
    <xf numFmtId="165" fontId="0" fillId="0" borderId="0" xfId="0" applyNumberFormat="1"/>
    <xf numFmtId="10" fontId="0" fillId="0" borderId="0" xfId="0" applyNumberFormat="1"/>
    <xf numFmtId="0" fontId="7" fillId="0" borderId="0" xfId="0" applyFont="1"/>
    <xf numFmtId="0" fontId="4" fillId="0" borderId="0" xfId="0" applyFont="1" applyAlignment="1">
      <alignment horizontal="left" vertical="center"/>
    </xf>
    <xf numFmtId="0" fontId="6" fillId="4" borderId="4" xfId="0" applyFont="1" applyFill="1" applyBorder="1" applyAlignment="1">
      <alignment horizontal="left" vertical="center" wrapText="1"/>
    </xf>
    <xf numFmtId="0" fontId="5" fillId="0" borderId="3" xfId="0" applyFont="1" applyBorder="1" applyAlignment="1">
      <alignment horizontal="center" vertical="center"/>
    </xf>
    <xf numFmtId="0" fontId="3" fillId="4" borderId="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 fillId="0" borderId="0" xfId="0" applyFont="1"/>
    <xf numFmtId="165" fontId="3" fillId="2" borderId="0" xfId="0" applyNumberFormat="1" applyFont="1" applyFill="1" applyAlignment="1">
      <alignment horizontal="center" vertical="center" wrapText="1"/>
    </xf>
    <xf numFmtId="0" fontId="4" fillId="0" borderId="5" xfId="0" applyFont="1" applyBorder="1" applyAlignment="1">
      <alignment horizontal="left" vertical="center"/>
    </xf>
    <xf numFmtId="0" fontId="10" fillId="5" borderId="4" xfId="0" applyFont="1" applyFill="1" applyBorder="1" applyAlignment="1">
      <alignment horizontal="right" vertical="center" wrapText="1"/>
    </xf>
    <xf numFmtId="0" fontId="4" fillId="0" borderId="2" xfId="0" applyFont="1" applyBorder="1" applyAlignment="1">
      <alignment horizontal="left" vertical="center"/>
    </xf>
    <xf numFmtId="0" fontId="4" fillId="0" borderId="9" xfId="0" applyFont="1" applyBorder="1" applyAlignment="1">
      <alignment horizontal="left" vertical="center"/>
    </xf>
    <xf numFmtId="0" fontId="5" fillId="0" borderId="0" xfId="0" applyFont="1" applyAlignment="1">
      <alignment horizontal="center" vertical="center" wrapText="1"/>
    </xf>
    <xf numFmtId="0" fontId="3" fillId="2" borderId="3" xfId="0" applyFont="1" applyFill="1" applyBorder="1" applyAlignment="1">
      <alignment horizontal="right" vertical="center" wrapText="1"/>
    </xf>
    <xf numFmtId="0" fontId="4" fillId="2" borderId="2" xfId="0" applyFont="1" applyFill="1" applyBorder="1" applyAlignment="1">
      <alignment horizontal="left" vertical="center"/>
    </xf>
    <xf numFmtId="0" fontId="3" fillId="4"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0" fillId="2" borderId="13" xfId="0" applyFont="1" applyFill="1" applyBorder="1" applyAlignment="1">
      <alignment horizontal="right" vertical="center" wrapText="1"/>
    </xf>
    <xf numFmtId="165" fontId="10" fillId="2" borderId="8" xfId="0" applyNumberFormat="1" applyFont="1" applyFill="1" applyBorder="1" applyAlignment="1">
      <alignment horizontal="right" vertical="center" wrapText="1"/>
    </xf>
    <xf numFmtId="165" fontId="10" fillId="2" borderId="9" xfId="0" applyNumberFormat="1" applyFont="1" applyFill="1" applyBorder="1" applyAlignment="1">
      <alignment horizontal="right" vertical="center" wrapText="1"/>
    </xf>
    <xf numFmtId="0" fontId="3" fillId="2" borderId="13" xfId="0" applyFont="1" applyFill="1" applyBorder="1" applyAlignment="1">
      <alignment horizontal="left" vertical="center" wrapText="1"/>
    </xf>
    <xf numFmtId="0" fontId="4" fillId="2" borderId="13" xfId="0" applyFont="1" applyFill="1" applyBorder="1" applyAlignment="1">
      <alignment horizontal="left" vertical="center"/>
    </xf>
    <xf numFmtId="0" fontId="4" fillId="0" borderId="1" xfId="0" applyFont="1" applyBorder="1" applyAlignment="1">
      <alignment horizontal="center" vertical="center"/>
    </xf>
    <xf numFmtId="0" fontId="13" fillId="7" borderId="4" xfId="0" applyFont="1" applyFill="1" applyBorder="1" applyAlignment="1">
      <alignment horizontal="left" vertical="center" wrapText="1"/>
    </xf>
    <xf numFmtId="0" fontId="3" fillId="6" borderId="4" xfId="0" applyFont="1" applyFill="1" applyBorder="1" applyAlignment="1">
      <alignment horizontal="left" vertical="center"/>
    </xf>
    <xf numFmtId="0" fontId="11" fillId="2" borderId="4" xfId="0" applyFont="1" applyFill="1" applyBorder="1" applyAlignment="1">
      <alignment horizontal="center" vertical="center"/>
    </xf>
    <xf numFmtId="0" fontId="10" fillId="2" borderId="8" xfId="0" applyFont="1" applyFill="1" applyBorder="1" applyAlignment="1">
      <alignment horizontal="right" vertical="center" wrapText="1"/>
    </xf>
    <xf numFmtId="165" fontId="10" fillId="2" borderId="12" xfId="0" applyNumberFormat="1" applyFont="1" applyFill="1" applyBorder="1" applyAlignment="1">
      <alignment horizontal="right" vertical="center" wrapText="1"/>
    </xf>
    <xf numFmtId="0" fontId="4" fillId="2" borderId="9" xfId="0" applyFont="1" applyFill="1" applyBorder="1" applyAlignment="1">
      <alignment horizontal="left" vertical="center"/>
    </xf>
    <xf numFmtId="0" fontId="13" fillId="7" borderId="3" xfId="0" applyFont="1" applyFill="1" applyBorder="1" applyAlignment="1">
      <alignment horizontal="left" vertical="center" wrapText="1"/>
    </xf>
    <xf numFmtId="0" fontId="4" fillId="0" borderId="0" xfId="0" applyFont="1" applyAlignment="1">
      <alignment horizontal="center" vertical="center"/>
    </xf>
    <xf numFmtId="165" fontId="10" fillId="5" borderId="3" xfId="0" applyNumberFormat="1" applyFont="1" applyFill="1" applyBorder="1" applyAlignment="1">
      <alignment horizontal="right" vertical="center" wrapText="1"/>
    </xf>
    <xf numFmtId="165" fontId="10" fillId="5" borderId="5" xfId="0" applyNumberFormat="1" applyFont="1" applyFill="1" applyBorder="1" applyAlignment="1">
      <alignment horizontal="right"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15" fillId="0" borderId="7"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0" xfId="0" applyFont="1" applyAlignment="1">
      <alignment horizontal="justify" vertical="center" wrapText="1"/>
    </xf>
    <xf numFmtId="0" fontId="15" fillId="0" borderId="2"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9" xfId="0" applyFont="1" applyBorder="1" applyAlignment="1">
      <alignment horizontal="justify" vertical="center" wrapText="1"/>
    </xf>
    <xf numFmtId="0" fontId="11" fillId="8" borderId="3"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165" fontId="3" fillId="7" borderId="3" xfId="1" applyNumberFormat="1" applyFont="1" applyFill="1" applyBorder="1" applyAlignment="1" applyProtection="1">
      <alignment horizontal="right" vertical="center"/>
      <protection locked="0"/>
    </xf>
    <xf numFmtId="165" fontId="3" fillId="7" borderId="5" xfId="1" applyNumberFormat="1" applyFont="1" applyFill="1" applyBorder="1" applyAlignment="1" applyProtection="1">
      <alignment horizontal="right" vertical="center"/>
      <protection locked="0"/>
    </xf>
    <xf numFmtId="0" fontId="10" fillId="9" borderId="3"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5" xfId="0" applyFont="1" applyFill="1" applyBorder="1" applyAlignment="1">
      <alignment horizontal="center" vertical="center"/>
    </xf>
    <xf numFmtId="165" fontId="3" fillId="3" borderId="3" xfId="0" applyNumberFormat="1" applyFont="1" applyFill="1" applyBorder="1" applyAlignment="1">
      <alignment horizontal="right" vertical="center" wrapText="1"/>
    </xf>
    <xf numFmtId="165" fontId="3" fillId="3" borderId="5" xfId="0" applyNumberFormat="1"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2" borderId="10"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5"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9" defaultPivotStyle="PivotStyleLight16"/>
  <colors>
    <mruColors>
      <color rgb="FFFA8282"/>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792956</xdr:colOff>
      <xdr:row>1</xdr:row>
      <xdr:rowOff>57151</xdr:rowOff>
    </xdr:from>
    <xdr:to>
      <xdr:col>4</xdr:col>
      <xdr:colOff>2812255</xdr:colOff>
      <xdr:row>1</xdr:row>
      <xdr:rowOff>1254975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4675" y="509589"/>
          <a:ext cx="2019299" cy="1197824"/>
        </a:xfrm>
        <a:prstGeom prst="rect">
          <a:avLst/>
        </a:prstGeom>
      </xdr:spPr>
    </xdr:pic>
    <xdr:clientData/>
  </xdr:twoCellAnchor>
  <xdr:twoCellAnchor editAs="oneCell">
    <xdr:from>
      <xdr:col>4</xdr:col>
      <xdr:colOff>750093</xdr:colOff>
      <xdr:row>16</xdr:row>
      <xdr:rowOff>71438</xdr:rowOff>
    </xdr:from>
    <xdr:to>
      <xdr:col>4</xdr:col>
      <xdr:colOff>2769392</xdr:colOff>
      <xdr:row>16</xdr:row>
      <xdr:rowOff>1269262</xdr:rowOff>
    </xdr:to>
    <xdr:pic>
      <xdr:nvPicPr>
        <xdr:cNvPr id="4" name="Picture 3">
          <a:extLst>
            <a:ext uri="{FF2B5EF4-FFF2-40B4-BE49-F238E27FC236}">
              <a16:creationId xmlns:a16="http://schemas.microsoft.com/office/drawing/2014/main" id="{2514DC71-9CF1-457D-B5A2-B049E0E6B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1812" y="5810251"/>
          <a:ext cx="2019299" cy="1197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V50"/>
  <sheetViews>
    <sheetView showGridLines="0" showZeros="0" tabSelected="1" showOutlineSymbols="0" zoomScale="80" zoomScaleNormal="80" zoomScaleSheetLayoutView="100" workbookViewId="0">
      <selection activeCell="C19" sqref="C19:D19"/>
    </sheetView>
  </sheetViews>
  <sheetFormatPr defaultRowHeight="15" x14ac:dyDescent="0.2"/>
  <cols>
    <col min="1" max="1" width="4" customWidth="1"/>
    <col min="2" max="2" width="72.42578125" bestFit="1" customWidth="1"/>
    <col min="3" max="3" width="11.28515625" customWidth="1"/>
    <col min="4" max="4" width="40.7109375" customWidth="1"/>
    <col min="5" max="5" width="53.140625" style="5" bestFit="1" customWidth="1"/>
    <col min="6" max="6" width="14.140625" customWidth="1"/>
    <col min="7" max="7" width="2.7109375" customWidth="1"/>
    <col min="8" max="8" width="11" customWidth="1"/>
  </cols>
  <sheetData>
    <row r="1" spans="2:13" ht="21" customHeight="1" thickBot="1" x14ac:dyDescent="0.25"/>
    <row r="2" spans="2:13" ht="105" customHeight="1" thickBot="1" x14ac:dyDescent="0.25">
      <c r="B2" s="50" t="s">
        <v>0</v>
      </c>
      <c r="C2" s="51"/>
      <c r="D2" s="52"/>
      <c r="E2" s="12"/>
    </row>
    <row r="3" spans="2:13" ht="22.5" customHeight="1" thickBot="1" x14ac:dyDescent="0.25">
      <c r="B3" s="24"/>
      <c r="C3" s="56"/>
      <c r="D3" s="57"/>
      <c r="E3" s="25"/>
      <c r="F3" s="10"/>
      <c r="G3" s="4"/>
      <c r="H3" s="4"/>
      <c r="I3" s="4"/>
      <c r="J3" s="10"/>
      <c r="K3" s="10"/>
      <c r="L3" s="10"/>
      <c r="M3" s="10"/>
    </row>
    <row r="4" spans="2:13" ht="30" customHeight="1" thickBot="1" x14ac:dyDescent="0.25">
      <c r="B4" s="33" t="s">
        <v>1</v>
      </c>
      <c r="C4" s="58"/>
      <c r="D4" s="59"/>
      <c r="E4" s="28" t="s">
        <v>2</v>
      </c>
      <c r="F4" s="10"/>
      <c r="G4" s="10"/>
      <c r="H4" s="10"/>
      <c r="I4" s="10"/>
      <c r="J4" s="10"/>
      <c r="K4" s="10"/>
      <c r="L4" s="10"/>
      <c r="M4" s="10"/>
    </row>
    <row r="5" spans="2:13" ht="22.5" customHeight="1" thickBot="1" x14ac:dyDescent="0.25">
      <c r="B5" s="53" t="s">
        <v>3</v>
      </c>
      <c r="C5" s="54"/>
      <c r="D5" s="55"/>
      <c r="E5" s="14"/>
      <c r="F5" s="10"/>
      <c r="G5" s="10"/>
      <c r="H5" s="11"/>
      <c r="I5" s="10"/>
      <c r="J5" s="10"/>
      <c r="K5" s="10"/>
      <c r="L5" s="10"/>
      <c r="M5" s="10"/>
    </row>
    <row r="6" spans="2:13" ht="30" customHeight="1" thickBot="1" x14ac:dyDescent="0.25">
      <c r="B6" s="60" t="s">
        <v>4</v>
      </c>
      <c r="C6" s="61"/>
      <c r="D6" s="62"/>
      <c r="E6" s="14"/>
      <c r="F6" s="10"/>
      <c r="G6" s="10"/>
      <c r="H6" s="10"/>
      <c r="I6" s="10"/>
      <c r="J6" s="10"/>
      <c r="K6" s="10"/>
      <c r="L6" s="10"/>
      <c r="M6" s="10"/>
    </row>
    <row r="7" spans="2:13" ht="22.5" customHeight="1" thickBot="1" x14ac:dyDescent="0.25">
      <c r="B7" s="8" t="str">
        <f>IF(C7=0,"","$50,000 &amp; less (excluding GST) = fixed fee")</f>
        <v/>
      </c>
      <c r="C7" s="63">
        <f>IF(C4=0,0,IF(C4&lt;=50000,147,0))</f>
        <v>0</v>
      </c>
      <c r="D7" s="64"/>
      <c r="E7" s="14"/>
      <c r="F7" s="10"/>
      <c r="G7" s="10"/>
      <c r="H7" s="10"/>
      <c r="I7" s="10"/>
      <c r="J7" s="10"/>
      <c r="K7" s="10"/>
      <c r="L7" s="10"/>
      <c r="M7" s="10"/>
    </row>
    <row r="8" spans="2:13" ht="22.5" customHeight="1" thickBot="1" x14ac:dyDescent="0.25">
      <c r="B8" s="8" t="str">
        <f>IF(C8=0,"","Between $50,000 - $500,000 (excluding GST) = 0.32%")</f>
        <v/>
      </c>
      <c r="C8" s="63">
        <f>IF(AND($C$4&gt;50000,$C$4&lt;=500000),$C$4*0.0032,0)</f>
        <v>0</v>
      </c>
      <c r="D8" s="64"/>
      <c r="E8" s="14"/>
      <c r="F8" s="10"/>
      <c r="G8" s="10"/>
      <c r="H8" s="10"/>
      <c r="I8" s="10"/>
      <c r="J8" s="10"/>
      <c r="K8" s="10"/>
      <c r="L8" s="10"/>
      <c r="M8" s="10"/>
    </row>
    <row r="9" spans="2:13" ht="22.5" customHeight="1" thickBot="1" x14ac:dyDescent="0.25">
      <c r="B9" s="6" t="str">
        <f>IF(C9=0,"","Between $500,000 - $2.5M (excluding GST) = $1,700 + 0.257% of balance in excess of $500,000")</f>
        <v/>
      </c>
      <c r="C9" s="63">
        <f>IF(AND($C$4&gt;500000,$C$4&lt;=2500000),1700+(($C$4-500000)*0.00257),0)</f>
        <v>0</v>
      </c>
      <c r="D9" s="64"/>
      <c r="E9" s="14"/>
      <c r="F9" s="10"/>
      <c r="G9" s="10"/>
      <c r="H9" s="10"/>
      <c r="I9" s="10"/>
      <c r="J9" s="10"/>
      <c r="K9" s="10"/>
      <c r="L9" s="10"/>
      <c r="M9" s="10"/>
    </row>
    <row r="10" spans="2:13" ht="22.5" customHeight="1" thickBot="1" x14ac:dyDescent="0.25">
      <c r="B10" s="9" t="str">
        <f>IF(C10=0,"","Between $2.5M - $5.0M (excluding GST) = $7,161 + 0.206% of balance in excess of $2.5M")</f>
        <v/>
      </c>
      <c r="C10" s="63">
        <f>IF(AND($C$4&gt;2500000,$C$4&lt;=5000000),7161+(($C$4-2500000)*0.00206),0)</f>
        <v>0</v>
      </c>
      <c r="D10" s="64"/>
      <c r="E10" s="14"/>
      <c r="F10" s="10"/>
      <c r="G10" s="10"/>
      <c r="H10" s="10"/>
      <c r="I10" s="10"/>
      <c r="J10" s="10"/>
      <c r="K10" s="10"/>
      <c r="L10" s="10"/>
      <c r="M10" s="10"/>
    </row>
    <row r="11" spans="2:13" ht="22.5" customHeight="1" thickBot="1" x14ac:dyDescent="0.25">
      <c r="B11" s="8" t="str">
        <f>IF(C11=0,"","Between $5.0M -$21.5M (excluding GST) = $12,633 + 0.123% of balance in excess of $5.0M")</f>
        <v/>
      </c>
      <c r="C11" s="63">
        <f>IF(AND($C$4&gt;5000000,$C$4&lt;=21500000),12633+(($C$4-5000000)*0.00123),0)</f>
        <v>0</v>
      </c>
      <c r="D11" s="64"/>
      <c r="E11" s="14"/>
    </row>
    <row r="12" spans="2:13" ht="22.5" customHeight="1" thickBot="1" x14ac:dyDescent="0.25">
      <c r="B12" s="8" t="str">
        <f>IF(C12=0,"","Greater than $21.5M (excluding GST) = fixed fee")</f>
        <v/>
      </c>
      <c r="C12" s="63">
        <f>IF(C4&gt;21500000,34196,0)</f>
        <v>0</v>
      </c>
      <c r="D12" s="64"/>
      <c r="E12" s="14"/>
    </row>
    <row r="13" spans="2:13" ht="21" customHeight="1" thickBot="1" x14ac:dyDescent="0.25">
      <c r="B13" s="7" t="s">
        <v>5</v>
      </c>
      <c r="C13" s="37"/>
      <c r="D13" s="38"/>
      <c r="E13" s="14"/>
    </row>
    <row r="14" spans="2:13" ht="25.5" customHeight="1" thickBot="1" x14ac:dyDescent="0.25">
      <c r="B14" s="13" t="s">
        <v>6</v>
      </c>
      <c r="C14" s="35">
        <f>SUM(C7:D12)</f>
        <v>0</v>
      </c>
      <c r="D14" s="36"/>
      <c r="E14" s="14"/>
    </row>
    <row r="15" spans="2:13" ht="35.25" customHeight="1" thickBot="1" x14ac:dyDescent="0.25">
      <c r="B15" s="30"/>
      <c r="C15" s="31"/>
      <c r="D15" s="31"/>
      <c r="E15" s="32"/>
    </row>
    <row r="16" spans="2:13" ht="34.5" customHeight="1" thickBot="1" x14ac:dyDescent="0.25">
      <c r="B16" s="65"/>
      <c r="C16" s="66"/>
      <c r="D16" s="66"/>
      <c r="E16" s="67"/>
    </row>
    <row r="17" spans="2:8" ht="105" customHeight="1" thickBot="1" x14ac:dyDescent="0.25">
      <c r="B17" s="50" t="s">
        <v>7</v>
      </c>
      <c r="C17" s="51"/>
      <c r="D17" s="52"/>
      <c r="E17" s="29"/>
    </row>
    <row r="18" spans="2:8" ht="25.5" customHeight="1" thickBot="1" x14ac:dyDescent="0.25">
      <c r="B18" s="21"/>
      <c r="C18" s="22"/>
      <c r="D18" s="23"/>
      <c r="E18" s="18"/>
    </row>
    <row r="19" spans="2:8" ht="30" customHeight="1" thickBot="1" x14ac:dyDescent="0.25">
      <c r="B19" s="27" t="s">
        <v>8</v>
      </c>
      <c r="C19" s="58"/>
      <c r="D19" s="59"/>
      <c r="E19" s="28" t="s">
        <v>2</v>
      </c>
    </row>
    <row r="20" spans="2:8" ht="22.5" customHeight="1" thickBot="1" x14ac:dyDescent="0.25">
      <c r="B20" s="17"/>
      <c r="C20" s="70"/>
      <c r="D20" s="71"/>
      <c r="E20" s="18"/>
    </row>
    <row r="21" spans="2:8" ht="36" customHeight="1" thickBot="1" x14ac:dyDescent="0.25">
      <c r="B21" s="60" t="s">
        <v>9</v>
      </c>
      <c r="C21" s="61"/>
      <c r="D21" s="62"/>
      <c r="E21" s="18"/>
    </row>
    <row r="22" spans="2:8" ht="22.5" customHeight="1" thickBot="1" x14ac:dyDescent="0.25">
      <c r="B22" s="8" t="str">
        <f>IF(C22=0,"","$50,000 &amp; less (excluding GST) = fixed fee")</f>
        <v/>
      </c>
      <c r="C22" s="63">
        <f>IF(C19=0,0,IF(C19&lt;=50000,147,0))</f>
        <v>0</v>
      </c>
      <c r="D22" s="64"/>
      <c r="E22" s="18"/>
    </row>
    <row r="23" spans="2:8" ht="21.75" customHeight="1" thickBot="1" x14ac:dyDescent="0.25">
      <c r="B23" s="8" t="str">
        <f>IF(C23=0,"","Between $500,000 - $2.5M (excluding GST) = $1,700 + 0.257% of balance in excess of $500,000")</f>
        <v/>
      </c>
      <c r="C23" s="63">
        <f>IF(AND($C$19&gt;50000,$C$19&lt;=500000),$C$19*0.0032,0)</f>
        <v>0</v>
      </c>
      <c r="D23" s="64"/>
      <c r="E23" s="18"/>
      <c r="H23" s="3"/>
    </row>
    <row r="24" spans="2:8" ht="22.5" customHeight="1" thickBot="1" x14ac:dyDescent="0.25">
      <c r="B24" s="6" t="str">
        <f>IF(C24=0,"","Between $500,000 - $2.5M (excluding GST) = $1,700 + 0.257% of balance in excess of $500,000")</f>
        <v/>
      </c>
      <c r="C24" s="63">
        <f>IF(AND($C$19&gt;500000,$C$19&lt;=2500000),1700+(($C$19-500000)*0.00257),0)</f>
        <v>0</v>
      </c>
      <c r="D24" s="64"/>
      <c r="E24" s="18"/>
      <c r="H24" s="3"/>
    </row>
    <row r="25" spans="2:8" ht="22.5" customHeight="1" thickBot="1" x14ac:dyDescent="0.25">
      <c r="B25" s="8" t="str">
        <f>IF(C25=0,"","Between $5.0M -$21.5M (excluding GST) = $12,633 + 0.123% of balance in excess of $5.0M")</f>
        <v/>
      </c>
      <c r="C25" s="63">
        <f>IF(AND($C$19&gt;5000000,$C$19&lt;=21500000),12633+(($C$19-5000000)*0.00123),0)</f>
        <v>0</v>
      </c>
      <c r="D25" s="64"/>
      <c r="E25" s="18"/>
      <c r="H25" s="3"/>
    </row>
    <row r="26" spans="2:8" ht="22.5" customHeight="1" thickBot="1" x14ac:dyDescent="0.25">
      <c r="B26" s="8" t="str">
        <f>IF(C26=0,"","Greater than $21.5M (excluding GST) = fixed fee")</f>
        <v/>
      </c>
      <c r="C26" s="63">
        <f>IF(C19&gt;21500000,34196,0)</f>
        <v>0</v>
      </c>
      <c r="D26" s="64"/>
      <c r="E26" s="18"/>
      <c r="H26" s="3"/>
    </row>
    <row r="27" spans="2:8" ht="22.5" customHeight="1" thickBot="1" x14ac:dyDescent="0.25">
      <c r="B27" s="19" t="s">
        <v>10</v>
      </c>
      <c r="C27" s="63">
        <f>SUM(C22:D26)*2</f>
        <v>0</v>
      </c>
      <c r="D27" s="64"/>
      <c r="E27" s="18"/>
      <c r="H27" s="3"/>
    </row>
    <row r="28" spans="2:8" ht="21" customHeight="1" thickBot="1" x14ac:dyDescent="0.25">
      <c r="B28" s="20" t="s">
        <v>5</v>
      </c>
      <c r="C28" s="68"/>
      <c r="D28" s="69"/>
      <c r="E28" s="18"/>
      <c r="H28" s="3"/>
    </row>
    <row r="29" spans="2:8" ht="25.5" customHeight="1" thickBot="1" x14ac:dyDescent="0.25">
      <c r="B29" s="13" t="s">
        <v>11</v>
      </c>
      <c r="C29" s="35">
        <f>SUM(C22:D27)</f>
        <v>0</v>
      </c>
      <c r="D29" s="36"/>
      <c r="E29" s="18"/>
      <c r="H29" s="3"/>
    </row>
    <row r="30" spans="2:8" ht="13.5" customHeight="1" x14ac:dyDescent="0.2">
      <c r="B30" s="26"/>
      <c r="C30" s="34"/>
      <c r="D30" s="34"/>
      <c r="E30" s="14"/>
      <c r="H30" s="3"/>
    </row>
    <row r="31" spans="2:8" x14ac:dyDescent="0.2">
      <c r="B31" s="26"/>
      <c r="C31" s="34"/>
      <c r="D31" s="34"/>
      <c r="E31" s="14"/>
      <c r="H31" s="3"/>
    </row>
    <row r="32" spans="2:8" ht="14.25" customHeight="1" thickBot="1" x14ac:dyDescent="0.25">
      <c r="B32" s="39"/>
      <c r="C32" s="40"/>
      <c r="D32" s="40"/>
      <c r="E32" s="15"/>
    </row>
    <row r="33" spans="2:22" ht="12.75" customHeight="1" x14ac:dyDescent="0.2">
      <c r="B33" s="41" t="s">
        <v>12</v>
      </c>
      <c r="C33" s="42"/>
      <c r="D33" s="42"/>
      <c r="E33" s="43"/>
    </row>
    <row r="34" spans="2:22" ht="14.25" customHeight="1" x14ac:dyDescent="0.2">
      <c r="B34" s="44"/>
      <c r="C34" s="45"/>
      <c r="D34" s="45"/>
      <c r="E34" s="46"/>
    </row>
    <row r="35" spans="2:22" ht="12.75" customHeight="1" x14ac:dyDescent="0.2">
      <c r="B35" s="44"/>
      <c r="C35" s="45"/>
      <c r="D35" s="45"/>
      <c r="E35" s="46"/>
    </row>
    <row r="36" spans="2:22" ht="24.75" customHeight="1" thickBot="1" x14ac:dyDescent="0.25">
      <c r="B36" s="47"/>
      <c r="C36" s="48"/>
      <c r="D36" s="48"/>
      <c r="E36" s="49"/>
      <c r="V36" s="4"/>
    </row>
    <row r="37" spans="2:22" ht="36" customHeight="1" x14ac:dyDescent="0.2">
      <c r="B37" s="16"/>
      <c r="C37" s="16"/>
      <c r="D37" s="16"/>
      <c r="E37" s="16"/>
      <c r="G37" s="2"/>
    </row>
    <row r="38" spans="2:22" ht="24.75" customHeight="1" x14ac:dyDescent="0.2">
      <c r="G38" s="2"/>
    </row>
    <row r="39" spans="2:22" ht="24.75" customHeight="1" x14ac:dyDescent="0.2">
      <c r="G39" s="2"/>
    </row>
    <row r="40" spans="2:22" ht="16.5" customHeight="1" x14ac:dyDescent="0.2"/>
    <row r="41" spans="2:22" ht="36" customHeight="1" x14ac:dyDescent="0.2"/>
    <row r="42" spans="2:22" ht="14.25" customHeight="1" x14ac:dyDescent="0.2"/>
    <row r="43" spans="2:22" ht="15" customHeight="1" x14ac:dyDescent="0.2"/>
    <row r="44" spans="2:22" ht="12.75" customHeight="1" x14ac:dyDescent="0.2"/>
    <row r="45" spans="2:22" ht="12.75" customHeight="1" x14ac:dyDescent="0.2"/>
    <row r="46" spans="2:22" ht="30.75" customHeight="1" x14ac:dyDescent="0.2"/>
    <row r="47" spans="2:22" ht="16.5" customHeight="1" x14ac:dyDescent="0.2"/>
    <row r="48" spans="2:22" ht="27.75" customHeight="1" x14ac:dyDescent="0.2"/>
    <row r="49" ht="27" customHeight="1" x14ac:dyDescent="0.2"/>
    <row r="50" ht="28.5" customHeight="1" x14ac:dyDescent="0.2"/>
  </sheetData>
  <sheetProtection algorithmName="SHA-512" hashValue="xNy3lqw92su+zv9f1dr1F7ma6HW9Ld/n92caSd932d7gfBlLuJRwvBZ+nDja1QEDZfTjY6/n48UEKzm7HoMB1A==" saltValue="JgN0nhlTeW9GWmkO/p5BVA==" spinCount="100000" sheet="1" selectLockedCells="1" autoFilter="0"/>
  <mergeCells count="28">
    <mergeCell ref="C9:D9"/>
    <mergeCell ref="C8:D8"/>
    <mergeCell ref="C29:D29"/>
    <mergeCell ref="C28:D28"/>
    <mergeCell ref="C27:D27"/>
    <mergeCell ref="C26:D26"/>
    <mergeCell ref="C25:D25"/>
    <mergeCell ref="C24:D24"/>
    <mergeCell ref="C23:D23"/>
    <mergeCell ref="C22:D22"/>
    <mergeCell ref="C20:D20"/>
    <mergeCell ref="C19:D19"/>
    <mergeCell ref="C14:D14"/>
    <mergeCell ref="C13:D13"/>
    <mergeCell ref="B32:D32"/>
    <mergeCell ref="B33:E36"/>
    <mergeCell ref="B2:D2"/>
    <mergeCell ref="B5:D5"/>
    <mergeCell ref="C3:D3"/>
    <mergeCell ref="C4:D4"/>
    <mergeCell ref="B6:D6"/>
    <mergeCell ref="B21:D21"/>
    <mergeCell ref="B17:D17"/>
    <mergeCell ref="C7:D7"/>
    <mergeCell ref="B16:E16"/>
    <mergeCell ref="C12:D12"/>
    <mergeCell ref="C11:D11"/>
    <mergeCell ref="C10:D10"/>
  </mergeCells>
  <phoneticPr fontId="2" type="noConversion"/>
  <dataValidations xWindow="659" yWindow="469" count="2">
    <dataValidation type="list" allowBlank="1" showInputMessage="1" showErrorMessage="1" sqref="H5" xr:uid="{00000000-0002-0000-0000-000000000000}">
      <formula1>#REF!</formula1>
    </dataValidation>
    <dataValidation type="list" allowBlank="1" showInputMessage="1" showErrorMessage="1" error="Please select from list" sqref="C3:D3" xr:uid="{00000000-0002-0000-0000-000001000000}">
      <formula1>"Residential,Commercial"</formula1>
    </dataValidation>
  </dataValidations>
  <pageMargins left="0.25" right="0.25" top="0.75" bottom="0.75" header="0.3" footer="0.3"/>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workbookViewId="0">
      <selection activeCell="A4" sqref="A4"/>
    </sheetView>
  </sheetViews>
  <sheetFormatPr defaultRowHeight="12.75" x14ac:dyDescent="0.2"/>
  <cols>
    <col min="1" max="1" width="19.140625" bestFit="1" customWidth="1"/>
  </cols>
  <sheetData>
    <row r="3" spans="1:1" x14ac:dyDescent="0.2">
      <c r="A3" s="1" t="s">
        <v>13</v>
      </c>
    </row>
    <row r="4" spans="1:1" x14ac:dyDescent="0.2">
      <c r="A4" t="s">
        <v>14</v>
      </c>
    </row>
    <row r="5" spans="1:1" x14ac:dyDescent="0.2">
      <c r="A5" t="s">
        <v>15</v>
      </c>
    </row>
  </sheetData>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DMS Document" ma:contentTypeID="0x010100DBE2AFA49EAD6847BCAE523F8D149C8E00DBB35E1E18050F4EA693EF54166CEE1B" ma:contentTypeVersion="540" ma:contentTypeDescription="" ma:contentTypeScope="" ma:versionID="89e1dbec07725c209dfb5eacbed95dad">
  <xsd:schema xmlns:xsd="http://www.w3.org/2001/XMLSchema" xmlns:xs="http://www.w3.org/2001/XMLSchema" xmlns:p="http://schemas.microsoft.com/office/2006/metadata/properties" xmlns:ns1="http://schemas.microsoft.com/sharepoint/v3" xmlns:ns2="1ae40dc8-470f-4dcb-9fe3-b6162fd218fd" xmlns:ns3="a4569545-3f5c-4d76-b5ef-e21c01e673e6" xmlns:ns4="02b462e0-950b-4d18-8f56-efe6ec8fd98e" xmlns:ns5="82dc8473-40ba-4f11-b935-f34260e482de" xmlns:ns6="ff2ecd38-e8a2-48b7-b5b7-59af2d5c6c7e" xmlns:ns7="eb5c865b-c9c7-4de3-82e6-e3ba59bb9103" targetNamespace="http://schemas.microsoft.com/office/2006/metadata/properties" ma:root="true" ma:fieldsID="29074ab099f37132006450f573589abb" ns1:_="" ns2:_="" ns3:_="" ns4:_="" ns5:_="" ns6:_="" ns7:_="">
    <xsd:import namespace="http://schemas.microsoft.com/sharepoint/v3"/>
    <xsd:import namespace="1ae40dc8-470f-4dcb-9fe3-b6162fd218fd"/>
    <xsd:import namespace="a4569545-3f5c-4d76-b5ef-e21c01e673e6"/>
    <xsd:import namespace="02b462e0-950b-4d18-8f56-efe6ec8fd98e"/>
    <xsd:import namespace="82dc8473-40ba-4f11-b935-f34260e482de"/>
    <xsd:import namespace="ff2ecd38-e8a2-48b7-b5b7-59af2d5c6c7e"/>
    <xsd:import namespace="eb5c865b-c9c7-4de3-82e6-e3ba59bb9103"/>
    <xsd:element name="properties">
      <xsd:complexType>
        <xsd:sequence>
          <xsd:element name="documentManagement">
            <xsd:complexType>
              <xsd:all>
                <xsd:element ref="ns2:Additional_x0020_Info" minOccurs="0"/>
                <xsd:element ref="ns2:eDMS_x0020_Library" minOccurs="0"/>
                <xsd:element ref="ns1:V3Comments" minOccurs="0"/>
                <xsd:element ref="ns4:_dlc_DocIdUrl" minOccurs="0"/>
                <xsd:element ref="ns4:_dlc_DocIdPersistId" minOccurs="0"/>
                <xsd:element ref="ns4:l5218a67820a405eab41420940e22386" minOccurs="0"/>
                <xsd:element ref="ns4:TaxCatchAll" minOccurs="0"/>
                <xsd:element ref="ns4:TaxCatchAllLabel" minOccurs="0"/>
                <xsd:element ref="ns4:c17adc3306e5490dbb62a9b09578c603" minOccurs="0"/>
                <xsd:element ref="ns4:i1b3c855753b482e967e07bcf98e63b6" minOccurs="0"/>
                <xsd:element ref="ns5:j6438741ad114f2786113428657618e6" minOccurs="0"/>
                <xsd:element ref="ns3:b73ede9528844b4dac4ca2ed79a068d8" minOccurs="0"/>
                <xsd:element ref="ns4:_dlc_DocId" minOccurs="0"/>
                <xsd:element ref="ns6:SharedWithUsers" minOccurs="0"/>
                <xsd:element ref="ns6:SharedWithDetails" minOccurs="0"/>
                <xsd:element ref="ns7:MediaServiceMetadata" minOccurs="0"/>
                <xsd:element ref="ns7:MediaServiceFastMetadata" minOccurs="0"/>
                <xsd:element ref="ns7:MediaServiceDateTaken" minOccurs="0"/>
                <xsd:element ref="ns7:MediaServiceAutoTags" minOccurs="0"/>
                <xsd:element ref="ns7:MediaServiceLocation" minOccurs="0"/>
                <xsd:element ref="ns7:MediaServiceOCR" minOccurs="0"/>
                <xsd:element ref="ns7:MediaServiceGenerationTime" minOccurs="0"/>
                <xsd:element ref="ns7:MediaServiceEventHashCode" minOccurs="0"/>
                <xsd:element ref="ns7:Change_x0020_Notification_x0020_and_x0020_Logging" minOccurs="0"/>
                <xsd:element ref="ns7:MediaServiceAutoKeyPoints" minOccurs="0"/>
                <xsd:element ref="ns7:MediaServiceKeyPoints" minOccurs="0"/>
                <xsd:element ref="ns7:Expended_x0020_Time" minOccurs="0"/>
                <xsd:element ref="ns7:Marketing_x0020__x002d__x0020_Time_x0020_Utilisation" minOccurs="0"/>
                <xsd:element ref="ns7:Marketing_x0020__x002d__x0020_Folder_x0020_Delete" minOccurs="0"/>
                <xsd:element ref="ns7:MediaLengthInSeconds" minOccurs="0"/>
                <xsd:element ref="ns7: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8" nillable="true" ma:displayName="Append-Only Comments" ma:internalName="V3Comment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e40dc8-470f-4dcb-9fe3-b6162fd218fd" elementFormDefault="qualified">
    <xsd:import namespace="http://schemas.microsoft.com/office/2006/documentManagement/types"/>
    <xsd:import namespace="http://schemas.microsoft.com/office/infopath/2007/PartnerControls"/>
    <xsd:element name="Additional_x0020_Info" ma:index="1" nillable="true" ma:displayName="Additional Info" ma:internalName="Additional_x0020_Info">
      <xsd:simpleType>
        <xsd:restriction base="dms:Text">
          <xsd:maxLength value="255"/>
        </xsd:restriction>
      </xsd:simpleType>
    </xsd:element>
    <xsd:element name="eDMS_x0020_Library" ma:index="4" nillable="true" ma:displayName="eDMS Library" ma:internalName="eDMS_x0020_Librar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569545-3f5c-4d76-b5ef-e21c01e673e6" elementFormDefault="qualified">
    <xsd:import namespace="http://schemas.microsoft.com/office/2006/documentManagement/types"/>
    <xsd:import namespace="http://schemas.microsoft.com/office/infopath/2007/PartnerControls"/>
    <xsd:element name="b73ede9528844b4dac4ca2ed79a068d8" ma:index="22" nillable="true" ma:taxonomy="true" ma:internalName="b73ede9528844b4dac4ca2ed79a068d8" ma:taxonomyFieldName="Entity" ma:displayName="Entity" ma:default="" ma:fieldId="{b73ede95-2884-4b4d-ac4c-a2ed79a068d8}" ma:sspId="f748efd2-e33e-48a5-90e8-1a83c1cb5ef9" ma:termSetId="856870c0-482b-4b60-9f4e-79866ceab47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462e0-950b-4d18-8f56-efe6ec8fd98e"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5218a67820a405eab41420940e22386" ma:index="11" nillable="true" ma:taxonomy="true" ma:internalName="l5218a67820a405eab41420940e22386" ma:taxonomyFieldName="eDMS_x0020_Site" ma:displayName="eDMS Site" ma:default="" ma:fieldId="{55218a67-820a-405e-ab41-420940e22386}" ma:sspId="f748efd2-e33e-48a5-90e8-1a83c1cb5ef9" ma:termSetId="6db94800-35c5-4084-8834-fb0f370e171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789AD374-923E-49A1-ACC3-9CD0CA9C2274}" ma:internalName="TaxCatchAll" ma:showField="CatchAllData" ma:web="{1ae40dc8-470f-4dcb-9fe3-b6162fd218f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789AD374-923E-49A1-ACC3-9CD0CA9C2274}" ma:internalName="TaxCatchAllLabel" ma:readOnly="true" ma:showField="CatchAllDataLabel" ma:web="{1ae40dc8-470f-4dcb-9fe3-b6162fd218fd}">
      <xsd:complexType>
        <xsd:complexContent>
          <xsd:extension base="dms:MultiChoiceLookup">
            <xsd:sequence>
              <xsd:element name="Value" type="dms:Lookup" maxOccurs="unbounded" minOccurs="0" nillable="true"/>
            </xsd:sequence>
          </xsd:extension>
        </xsd:complexContent>
      </xsd:complexType>
    </xsd:element>
    <xsd:element name="c17adc3306e5490dbb62a9b09578c603" ma:index="15" nillable="true" ma:taxonomy="true" ma:internalName="c17adc3306e5490dbb62a9b09578c603" ma:taxonomyFieldName="Function" ma:displayName="Function" ma:default="" ma:fieldId="{c17adc33-06e5-490d-bb62-a9b09578c603}" ma:sspId="f748efd2-e33e-48a5-90e8-1a83c1cb5ef9" ma:termSetId="7b2787ca-6b71-49d0-a2af-b3802dd8bff8" ma:anchorId="00000000-0000-0000-0000-000000000000" ma:open="false" ma:isKeyword="false">
      <xsd:complexType>
        <xsd:sequence>
          <xsd:element ref="pc:Terms" minOccurs="0" maxOccurs="1"/>
        </xsd:sequence>
      </xsd:complexType>
    </xsd:element>
    <xsd:element name="i1b3c855753b482e967e07bcf98e63b6" ma:index="17" nillable="true" ma:taxonomy="true" ma:internalName="i1b3c855753b482e967e07bcf98e63b6" ma:taxonomyFieldName="Activity" ma:displayName="Activity" ma:default="" ma:fieldId="{21b3c855-753b-482e-967e-07bcf98e63b6}" ma:sspId="f748efd2-e33e-48a5-90e8-1a83c1cb5ef9" ma:termSetId="7b2787ca-6b71-49d0-a2af-b3802dd8bff8"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dc8473-40ba-4f11-b935-f34260e482de" elementFormDefault="qualified">
    <xsd:import namespace="http://schemas.microsoft.com/office/2006/documentManagement/types"/>
    <xsd:import namespace="http://schemas.microsoft.com/office/infopath/2007/PartnerControls"/>
    <xsd:element name="j6438741ad114f2786113428657618e6" ma:index="19" nillable="true" ma:taxonomy="true" ma:internalName="j6438741ad114f2786113428657618e6" ma:taxonomyFieldName="Subject_x0020_Matter" ma:displayName="Subject Matter" ma:indexed="true" ma:default="" ma:fieldId="{36438741-ad11-4f27-8611-3428657618e6}" ma:sspId="f748efd2-e33e-48a5-90e8-1a83c1cb5ef9" ma:termSetId="7b2787ca-6b71-49d0-a2af-b3802dd8bff8" ma:anchorId="ab9aa8f8-a547-449a-a50a-7f6d3aef195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2ecd38-e8a2-48b7-b5b7-59af2d5c6c7e" elementFormDefault="qualified">
    <xsd:import namespace="http://schemas.microsoft.com/office/2006/documentManagement/types"/>
    <xsd:import namespace="http://schemas.microsoft.com/office/infopath/2007/PartnerControls"/>
    <xsd:element name="SharedWithUsers" ma:index="2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5c865b-c9c7-4de3-82e6-e3ba59bb9103" elementFormDefault="qualified">
    <xsd:import namespace="http://schemas.microsoft.com/office/2006/documentManagement/types"/>
    <xsd:import namespace="http://schemas.microsoft.com/office/infopath/2007/PartnerControls"/>
    <xsd:element name="MediaServiceMetadata" ma:index="28" nillable="true" ma:displayName="MediaServiceMetadata" ma:description="" ma:hidden="true" ma:internalName="MediaServiceMetadata" ma:readOnly="true">
      <xsd:simpleType>
        <xsd:restriction base="dms:Note"/>
      </xsd:simpleType>
    </xsd:element>
    <xsd:element name="MediaServiceFastMetadata" ma:index="29" nillable="true" ma:displayName="MediaServiceFastMetadata" ma:description="" ma:hidden="true" ma:internalName="MediaServiceFastMetadata" ma:readOnly="true">
      <xsd:simpleType>
        <xsd:restriction base="dms:Note"/>
      </xsd:simpleType>
    </xsd:element>
    <xsd:element name="MediaServiceDateTaken" ma:index="30" nillable="true" ma:displayName="MediaServiceDateTaken" ma:description="" ma:hidden="true" ma:internalName="MediaServiceDateTaken" ma:readOnly="true">
      <xsd:simpleType>
        <xsd:restriction base="dms:Text"/>
      </xsd:simpleType>
    </xsd:element>
    <xsd:element name="MediaServiceAutoTags" ma:index="31" nillable="true" ma:displayName="MediaServiceAutoTags" ma:description="" ma:internalName="MediaServiceAutoTags" ma:readOnly="true">
      <xsd:simpleType>
        <xsd:restriction base="dms:Text"/>
      </xsd:simpleType>
    </xsd:element>
    <xsd:element name="MediaServiceLocation" ma:index="32" nillable="true" ma:displayName="MediaServiceLocation" ma:description="" ma:internalName="MediaServiceLocation" ma:readOnly="true">
      <xsd:simpleType>
        <xsd:restriction base="dms:Text"/>
      </xsd:simpleType>
    </xsd:element>
    <xsd:element name="MediaServiceOCR" ma:index="33" nillable="true" ma:displayName="MediaServiceOCR"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Change_x0020_Notification_x0020_and_x0020_Logging" ma:index="36" nillable="true" ma:displayName="Notify and Log - Marketing" ma:internalName="Change_x0020_Notification_x0020_and_x0020_Logging">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Expended_x0020_Time" ma:index="39" nillable="true" ma:displayName="Expended Time" ma:internalName="Expended_x0020_Time">
      <xsd:complexType>
        <xsd:complexContent>
          <xsd:extension base="dms:URL">
            <xsd:sequence>
              <xsd:element name="Url" type="dms:ValidUrl" minOccurs="0" nillable="true"/>
              <xsd:element name="Description" type="xsd:string" nillable="true"/>
            </xsd:sequence>
          </xsd:extension>
        </xsd:complexContent>
      </xsd:complexType>
    </xsd:element>
    <xsd:element name="Marketing_x0020__x002d__x0020_Time_x0020_Utilisation" ma:index="40" nillable="true" ma:displayName="Marketing - Time Utilisation" ma:internalName="Marketing_x0020__x002d__x0020_Time_x0020_Utilisation">
      <xsd:complexType>
        <xsd:complexContent>
          <xsd:extension base="dms:URL">
            <xsd:sequence>
              <xsd:element name="Url" type="dms:ValidUrl" minOccurs="0" nillable="true"/>
              <xsd:element name="Description" type="xsd:string" nillable="true"/>
            </xsd:sequence>
          </xsd:extension>
        </xsd:complexContent>
      </xsd:complexType>
    </xsd:element>
    <xsd:element name="Marketing_x0020__x002d__x0020_Folder_x0020_Delete" ma:index="41" nillable="true" ma:displayName="Marketing - Folder Delete" ma:internalName="Marketing_x0020__x002d__x0020_Folder_x0020_Delete">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42" nillable="true" ma:displayName="MediaLengthInSeconds" ma:hidden="true" ma:internalName="MediaLengthInSeconds" ma:readOnly="true">
      <xsd:simpleType>
        <xsd:restriction base="dms:Unknown"/>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f748efd2-e33e-48a5-90e8-1a83c1cb5e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2b462e0-950b-4d18-8f56-efe6ec8fd98e">COMMUNITY-101306793-32657</_dlc_DocId>
    <_dlc_DocIdUrl xmlns="02b462e0-950b-4d18-8f56-efe6ec8fd98e">
      <Url>https://nedlands365.sharepoint.com/sites/community/communications/_layouts/15/DocIdRedir.aspx?ID=COMMUNITY-101306793-32657</Url>
      <Description>COMMUNITY-101306793-32657</Description>
    </_dlc_DocIdUrl>
    <b73ede9528844b4dac4ca2ed79a068d8 xmlns="a4569545-3f5c-4d76-b5ef-e21c01e673e6">
      <Terms xmlns="http://schemas.microsoft.com/office/infopath/2007/PartnerControls">
        <TermInfo xmlns="http://schemas.microsoft.com/office/infopath/2007/PartnerControls">
          <TermName xmlns="http://schemas.microsoft.com/office/infopath/2007/PartnerControls">City of Nedlands</TermName>
          <TermId xmlns="http://schemas.microsoft.com/office/infopath/2007/PartnerControls">e1cb6260-fbdb-4707-a83e-0c933e524b72</TermId>
        </TermInfo>
      </Terms>
    </b73ede9528844b4dac4ca2ed79a068d8>
    <l5218a67820a405eab41420940e22386 xmlns="02b462e0-950b-4d18-8f56-efe6ec8fd98e">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d1017bbf-fba7-4bc6-ae83-6802ffc81c2c</TermId>
        </TermInfo>
      </Terms>
    </l5218a67820a405eab41420940e22386>
    <TaxCatchAll xmlns="02b462e0-950b-4d18-8f56-efe6ec8fd98e">
      <Value>20</Value>
      <Value>40</Value>
      <Value>22</Value>
      <Value>1</Value>
    </TaxCatchAll>
    <eDMS_x0020_Library xmlns="1ae40dc8-470f-4dcb-9fe3-b6162fd218fd">Marketing</eDMS_x0020_Library>
    <Marketing_x0020__x002d__x0020_Folder_x0020_Delete xmlns="eb5c865b-c9c7-4de3-82e6-e3ba59bb9103">
      <Url xsi:nil="true"/>
      <Description xsi:nil="true"/>
    </Marketing_x0020__x002d__x0020_Folder_x0020_Delete>
    <V3Comments xmlns="http://schemas.microsoft.com/sharepoint/v3" xsi:nil="true"/>
    <Change_x0020_Notification_x0020_and_x0020_Logging xmlns="eb5c865b-c9c7-4de3-82e6-e3ba59bb9103">
      <Url xsi:nil="true"/>
      <Description xsi:nil="true"/>
    </Change_x0020_Notification_x0020_and_x0020_Logging>
    <Additional_x0020_Info xmlns="1ae40dc8-470f-4dcb-9fe3-b6162fd218fd" xsi:nil="true"/>
    <Expended_x0020_Time xmlns="eb5c865b-c9c7-4de3-82e6-e3ba59bb9103">
      <Url xsi:nil="true"/>
      <Description xsi:nil="true"/>
    </Expended_x0020_Time>
    <c17adc3306e5490dbb62a9b09578c603 xmlns="02b462e0-950b-4d18-8f56-efe6ec8fd98e">
      <Terms xmlns="http://schemas.microsoft.com/office/infopath/2007/PartnerControls">
        <TermInfo xmlns="http://schemas.microsoft.com/office/infopath/2007/PartnerControls">
          <TermName xmlns="http://schemas.microsoft.com/office/infopath/2007/PartnerControls">Community Relations</TermName>
          <TermId xmlns="http://schemas.microsoft.com/office/infopath/2007/PartnerControls">00c33994-667c-4fea-8cff-18d8a788bccc</TermId>
        </TermInfo>
      </Terms>
    </c17adc3306e5490dbb62a9b09578c603>
    <Marketing_x0020__x002d__x0020_Time_x0020_Utilisation xmlns="eb5c865b-c9c7-4de3-82e6-e3ba59bb9103">
      <Url xsi:nil="true"/>
      <Description xsi:nil="true"/>
    </Marketing_x0020__x002d__x0020_Time_x0020_Utilisation>
    <i1b3c855753b482e967e07bcf98e63b6 xmlns="02b462e0-950b-4d18-8f56-efe6ec8fd98e">
      <Terms xmlns="http://schemas.microsoft.com/office/infopath/2007/PartnerControls">
        <TermInfo xmlns="http://schemas.microsoft.com/office/infopath/2007/PartnerControls">
          <TermName xmlns="http://schemas.microsoft.com/office/infopath/2007/PartnerControls">Marketing</TermName>
          <TermId xmlns="http://schemas.microsoft.com/office/infopath/2007/PartnerControls">ab9aa8f8-a547-449a-a50a-7f6d3aef1950</TermId>
        </TermInfo>
      </Terms>
    </i1b3c855753b482e967e07bcf98e63b6>
    <j6438741ad114f2786113428657618e6 xmlns="82dc8473-40ba-4f11-b935-f34260e482de">
      <Terms xmlns="http://schemas.microsoft.com/office/infopath/2007/PartnerControls"/>
    </j6438741ad114f2786113428657618e6>
    <lcf76f155ced4ddcb4097134ff3c332f xmlns="eb5c865b-c9c7-4de3-82e6-e3ba59bb910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DBBF9E2-311B-48A2-800C-70C3DF147EFE}"/>
</file>

<file path=customXml/itemProps2.xml><?xml version="1.0" encoding="utf-8"?>
<ds:datastoreItem xmlns:ds="http://schemas.openxmlformats.org/officeDocument/2006/customXml" ds:itemID="{E1CC07B1-63AC-4AF6-9D62-86F14CAEB43D}">
  <ds:schemaRefs>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551bcb09-a9b9-4534-96a3-39c0ac6c96d1"/>
    <ds:schemaRef ds:uri="http://schemas.microsoft.com/sharepoint/v3"/>
    <ds:schemaRef ds:uri="http://purl.org/dc/terms/"/>
  </ds:schemaRefs>
</ds:datastoreItem>
</file>

<file path=customXml/itemProps3.xml><?xml version="1.0" encoding="utf-8"?>
<ds:datastoreItem xmlns:ds="http://schemas.openxmlformats.org/officeDocument/2006/customXml" ds:itemID="{DE2C4685-2280-4811-B4A2-92ED861059D2}">
  <ds:schemaRefs>
    <ds:schemaRef ds:uri="http://schemas.microsoft.com/sharepoint/v3/contenttype/forms"/>
  </ds:schemaRefs>
</ds:datastoreItem>
</file>

<file path=customXml/itemProps4.xml><?xml version="1.0" encoding="utf-8"?>
<ds:datastoreItem xmlns:ds="http://schemas.openxmlformats.org/officeDocument/2006/customXml" ds:itemID="{B1C681AA-02C4-4F72-9964-ECE09BF3B13F}"/>
</file>

<file path=customXml/itemProps5.xml><?xml version="1.0" encoding="utf-8"?>
<ds:datastoreItem xmlns:ds="http://schemas.openxmlformats.org/officeDocument/2006/customXml" ds:itemID="{FCA8EF51-9ED3-4971-9276-5FC1A6EEF8DE}">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vt:lpstr>
      <vt:lpstr>Data</vt:lpstr>
      <vt:lpstr>BADAType</vt:lpstr>
      <vt:lpstr>Calculator!Print_Area</vt:lpstr>
    </vt:vector>
  </TitlesOfParts>
  <Manager/>
  <Company>City of Nedlands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 Planning Application Fee Calculator</dc:title>
  <dc:subject/>
  <dc:creator>Matthew Deal</dc:creator>
  <cp:keywords/>
  <dc:description/>
  <cp:lastModifiedBy>Nathan Blumenthal</cp:lastModifiedBy>
  <cp:revision/>
  <dcterms:created xsi:type="dcterms:W3CDTF">2006-10-13T04:47:40Z</dcterms:created>
  <dcterms:modified xsi:type="dcterms:W3CDTF">2022-08-03T02:19:23Z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0x010100DBE2AFA49EAD6847BCAE523F8D149C8E00DBB35E1E18050F4EA693EF54166CEE1B</vt:lpwstr>
  </property>
  <property fmtid="{D5CDD505-2E9C-101B-9397-08002B2CF9AE}" pid="3" name="_dlc_DocIdItemGuid">
    <vt:lpwstr>070ddedc-c720-4ca3-a693-4ae44cee8820</vt:lpwstr>
  </property>
  <property fmtid="{D5CDD505-2E9C-101B-9397-08002B2CF9AE}" pid="4" name="Order">
    <vt:r8>5900</vt:r8>
  </property>
  <property fmtid="{D5CDD505-2E9C-101B-9397-08002B2CF9AE}" pid="5" name="Entity">
    <vt:lpwstr>1;#City of Nedlands|e1cb6260-fbdb-4707-a83e-0c933e524b72</vt:lpwstr>
  </property>
  <property fmtid="{D5CDD505-2E9C-101B-9397-08002B2CF9AE}" pid="6" name="Activity">
    <vt:lpwstr>40;#Marketing|ab9aa8f8-a547-449a-a50a-7f6d3aef1950</vt:lpwstr>
  </property>
  <property fmtid="{D5CDD505-2E9C-101B-9397-08002B2CF9AE}" pid="7" name="eDMS Site">
    <vt:lpwstr>20;#Communications|d1017bbf-fba7-4bc6-ae83-6802ffc81c2c</vt:lpwstr>
  </property>
  <property fmtid="{D5CDD505-2E9C-101B-9397-08002B2CF9AE}" pid="8" name="Function">
    <vt:lpwstr>22;#Community Relations|00c33994-667c-4fea-8cff-18d8a788bccc</vt:lpwstr>
  </property>
  <property fmtid="{D5CDD505-2E9C-101B-9397-08002B2CF9AE}" pid="9" name="document set status previous">
    <vt:lpwstr>Active</vt:lpwstr>
  </property>
  <property fmtid="{D5CDD505-2E9C-101B-9397-08002B2CF9AE}" pid="10" name="MediaServiceImageTags">
    <vt:lpwstr/>
  </property>
  <property fmtid="{D5CDD505-2E9C-101B-9397-08002B2CF9AE}" pid="11" name="Subject Matter">
    <vt:lpwstr/>
  </property>
  <property fmtid="{D5CDD505-2E9C-101B-9397-08002B2CF9AE}" pid="12" name="_docset_NoMedatataSyncRequired">
    <vt:lpwstr>False</vt:lpwstr>
  </property>
</Properties>
</file>